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955" windowHeight="10050"/>
  </bookViews>
  <sheets>
    <sheet name="competenties scoren" sheetId="5" r:id="rId1"/>
    <sheet name="grafiek" sheetId="1" r:id="rId2"/>
    <sheet name="Blad2" sheetId="2" r:id="rId3"/>
    <sheet name="Blad3" sheetId="3" r:id="rId4"/>
  </sheets>
  <calcPr calcId="125725" concurrentCalc="0"/>
</workbook>
</file>

<file path=xl/calcChain.xml><?xml version="1.0" encoding="utf-8"?>
<calcChain xmlns="http://schemas.openxmlformats.org/spreadsheetml/2006/main">
  <c r="A13" i="5"/>
  <c r="A22"/>
  <c r="A26"/>
  <c r="D36"/>
  <c r="U34"/>
  <c r="U33"/>
  <c r="J33"/>
  <c r="K53"/>
  <c r="A7"/>
  <c r="A16"/>
  <c r="A28"/>
  <c r="D34"/>
  <c r="V34"/>
  <c r="V33"/>
  <c r="K33"/>
  <c r="K54"/>
  <c r="A8"/>
  <c r="A12"/>
  <c r="A21"/>
  <c r="D35"/>
  <c r="W34"/>
  <c r="W33"/>
  <c r="L33"/>
  <c r="K55"/>
  <c r="A11"/>
  <c r="A18"/>
  <c r="A27"/>
  <c r="D37"/>
  <c r="X34"/>
  <c r="X33"/>
  <c r="M33"/>
  <c r="K56"/>
  <c r="A6"/>
  <c r="A17"/>
  <c r="A23"/>
  <c r="D33"/>
  <c r="Y34"/>
  <c r="Y33"/>
  <c r="N33"/>
  <c r="K57"/>
  <c r="K58"/>
  <c r="J34"/>
  <c r="M53"/>
  <c r="K34"/>
  <c r="M54"/>
  <c r="L34"/>
  <c r="M55"/>
  <c r="M34"/>
  <c r="M56"/>
  <c r="N34"/>
  <c r="M57"/>
  <c r="M58"/>
  <c r="J66"/>
  <c r="J67"/>
  <c r="J68"/>
  <c r="O35"/>
  <c r="Q4"/>
  <c r="K49"/>
  <c r="M49"/>
  <c r="N49"/>
  <c r="K48"/>
  <c r="M48"/>
  <c r="N48"/>
  <c r="K47"/>
  <c r="M47"/>
  <c r="N47"/>
  <c r="K46"/>
  <c r="M46"/>
  <c r="N46"/>
  <c r="K45"/>
  <c r="M45"/>
  <c r="N45"/>
  <c r="AD39"/>
  <c r="AA39"/>
  <c r="W39"/>
  <c r="N35"/>
  <c r="M35"/>
  <c r="L35"/>
  <c r="K35"/>
  <c r="J35"/>
  <c r="AA34"/>
  <c r="T34"/>
</calcChain>
</file>

<file path=xl/sharedStrings.xml><?xml version="1.0" encoding="utf-8"?>
<sst xmlns="http://schemas.openxmlformats.org/spreadsheetml/2006/main" count="104" uniqueCount="69">
  <si>
    <t>LD</t>
  </si>
  <si>
    <t>AB</t>
  </si>
  <si>
    <t>VB</t>
  </si>
  <si>
    <t>BH</t>
  </si>
  <si>
    <t>MN</t>
  </si>
  <si>
    <t>6,25%/pt</t>
  </si>
  <si>
    <t>leidende</t>
  </si>
  <si>
    <t>leider</t>
  </si>
  <si>
    <t>Actief %</t>
  </si>
  <si>
    <t>naam:</t>
  </si>
  <si>
    <t>managende</t>
  </si>
  <si>
    <t>manager</t>
  </si>
  <si>
    <t>Intuïtief %</t>
  </si>
  <si>
    <t>vertegenwoordigende</t>
  </si>
  <si>
    <t>ambassadeur</t>
  </si>
  <si>
    <t>stijlstromen</t>
  </si>
  <si>
    <t>verbindende</t>
  </si>
  <si>
    <t>verbinder</t>
  </si>
  <si>
    <t>uitvoerende</t>
  </si>
  <si>
    <t>beheerder</t>
  </si>
  <si>
    <t>berekening voorkeursstroom:</t>
  </si>
  <si>
    <t>Actief</t>
  </si>
  <si>
    <t>Stijlstroom:</t>
  </si>
  <si>
    <t>Intuïtief</t>
  </si>
  <si>
    <t>a) = bewust (B) - minderbewust (mB)</t>
  </si>
  <si>
    <r>
      <t xml:space="preserve">b) = </t>
    </r>
    <r>
      <rPr>
        <i/>
        <sz val="10"/>
        <color theme="1"/>
        <rFont val="Arial"/>
        <family val="2"/>
      </rPr>
      <t>hoogste</t>
    </r>
    <r>
      <rPr>
        <sz val="10"/>
        <color theme="1"/>
        <rFont val="Arial"/>
        <family val="2"/>
      </rPr>
      <t xml:space="preserve"> waarde (B of mB) + 1</t>
    </r>
  </si>
  <si>
    <t>c) = 100a/b</t>
  </si>
  <si>
    <t>a)</t>
  </si>
  <si>
    <t>b)</t>
  </si>
  <si>
    <t>van % naar 2.5-schaal</t>
  </si>
  <si>
    <t>B</t>
  </si>
  <si>
    <t>mB</t>
  </si>
  <si>
    <t>totaal</t>
  </si>
  <si>
    <t>(TT)</t>
  </si>
  <si>
    <t>berekening % voorkeursstroom:</t>
  </si>
  <si>
    <t>a) = TT bewust (B) - TT minderbewust (mB)</t>
  </si>
  <si>
    <r>
      <t xml:space="preserve">b) = </t>
    </r>
    <r>
      <rPr>
        <i/>
        <sz val="10"/>
        <color theme="1"/>
        <rFont val="Arial"/>
        <family val="2"/>
      </rPr>
      <t>laagste</t>
    </r>
    <r>
      <rPr>
        <sz val="10"/>
        <color theme="1"/>
        <rFont val="Arial"/>
        <family val="2"/>
      </rPr>
      <t xml:space="preserve"> waarde (TTB of TTmB)</t>
    </r>
  </si>
  <si>
    <t>c) = 100b</t>
  </si>
  <si>
    <t>% Voorkeursstroom:</t>
  </si>
  <si>
    <t>c)</t>
  </si>
  <si>
    <t>NAAM:</t>
  </si>
  <si>
    <t>vraag 1</t>
  </si>
  <si>
    <t>vraag 2</t>
  </si>
  <si>
    <t>vraag 3</t>
  </si>
  <si>
    <t>vraag 4</t>
  </si>
  <si>
    <t>vraag 5</t>
  </si>
  <si>
    <t xml:space="preserve">Onderhandelen </t>
  </si>
  <si>
    <t xml:space="preserve">Flexibiliteit </t>
  </si>
  <si>
    <t xml:space="preserve">Analytisch vermogen </t>
  </si>
  <si>
    <t xml:space="preserve">Conflicthantering </t>
  </si>
  <si>
    <t xml:space="preserve">Inlevingsvermogen </t>
  </si>
  <si>
    <t xml:space="preserve">Besluitvaardigheid </t>
  </si>
  <si>
    <t xml:space="preserve">Integriteit </t>
  </si>
  <si>
    <t xml:space="preserve">Creativiteit </t>
  </si>
  <si>
    <t xml:space="preserve">Stressbestendigheid </t>
  </si>
  <si>
    <t xml:space="preserve">Verantwoordelijkheid </t>
  </si>
  <si>
    <t xml:space="preserve">Regisseren </t>
  </si>
  <si>
    <t xml:space="preserve">Netwerken </t>
  </si>
  <si>
    <t xml:space="preserve">Leidinggeven </t>
  </si>
  <si>
    <t>Resultaatgerichtheid</t>
  </si>
  <si>
    <t xml:space="preserve">Omgevingsbewustzijn </t>
  </si>
  <si>
    <t xml:space="preserve">Kies 3 voor meeste herkenning, </t>
  </si>
  <si>
    <t>1 voor minste, 2 ertussen</t>
  </si>
  <si>
    <t>miniscan</t>
  </si>
  <si>
    <t xml:space="preserve">  3 &lt; X &gt; 9</t>
  </si>
  <si>
    <t>gast</t>
  </si>
  <si>
    <t>Actieve Bestuursstijl</t>
  </si>
  <si>
    <t>advies@muijzers.nl</t>
  </si>
  <si>
    <t>op werkblad 2 staat de grafiek van de stijlvoorkeuren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</si>
</sst>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"/>
    <numFmt numFmtId="165" formatCode="0.0%"/>
    <numFmt numFmtId="166" formatCode="0.000"/>
    <numFmt numFmtId="167" formatCode="_ * #,##0.000_ ;_ * \-#,##0.000_ ;_ * &quot;-&quot;??_ ;_ @_ "/>
    <numFmt numFmtId="168" formatCode="0.0000"/>
  </numFmts>
  <fonts count="1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FE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2" borderId="0" xfId="0" applyFill="1"/>
    <xf numFmtId="9" fontId="2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2" fillId="8" borderId="2" xfId="0" applyFont="1" applyFill="1" applyBorder="1"/>
    <xf numFmtId="0" fontId="0" fillId="3" borderId="0" xfId="0" applyFill="1" applyBorder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 applyAlignment="1">
      <alignment horizontal="center"/>
    </xf>
    <xf numFmtId="9" fontId="0" fillId="0" borderId="1" xfId="2" applyFont="1" applyFill="1" applyBorder="1"/>
    <xf numFmtId="0" fontId="0" fillId="2" borderId="1" xfId="0" applyFill="1" applyBorder="1"/>
    <xf numFmtId="0" fontId="2" fillId="2" borderId="2" xfId="0" applyFont="1" applyFill="1" applyBorder="1"/>
    <xf numFmtId="0" fontId="0" fillId="7" borderId="0" xfId="0" applyFill="1" applyBorder="1"/>
    <xf numFmtId="0" fontId="2" fillId="9" borderId="1" xfId="0" applyFont="1" applyFill="1" applyBorder="1" applyAlignment="1">
      <alignment horizontal="center"/>
    </xf>
    <xf numFmtId="9" fontId="2" fillId="2" borderId="3" xfId="0" applyNumberFormat="1" applyFont="1" applyFill="1" applyBorder="1"/>
    <xf numFmtId="0" fontId="0" fillId="2" borderId="4" xfId="0" applyFill="1" applyBorder="1"/>
    <xf numFmtId="0" fontId="4" fillId="10" borderId="2" xfId="0" applyFont="1" applyFill="1" applyBorder="1" applyAlignment="1">
      <alignment horizontal="right"/>
    </xf>
    <xf numFmtId="0" fontId="0" fillId="4" borderId="0" xfId="0" applyFill="1" applyBorder="1"/>
    <xf numFmtId="0" fontId="0" fillId="9" borderId="1" xfId="0" applyFill="1" applyBorder="1"/>
    <xf numFmtId="9" fontId="0" fillId="9" borderId="1" xfId="2" applyFont="1" applyFill="1" applyBorder="1"/>
    <xf numFmtId="9" fontId="0" fillId="9" borderId="1" xfId="0" applyNumberFormat="1" applyFill="1" applyBorder="1"/>
    <xf numFmtId="10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3" xfId="0" applyBorder="1"/>
    <xf numFmtId="0" fontId="6" fillId="0" borderId="3" xfId="0" applyFont="1" applyBorder="1" applyAlignment="1">
      <alignment horizontal="left"/>
    </xf>
    <xf numFmtId="0" fontId="0" fillId="0" borderId="5" xfId="0" applyBorder="1"/>
    <xf numFmtId="0" fontId="0" fillId="5" borderId="0" xfId="0" applyFill="1" applyBorder="1"/>
    <xf numFmtId="10" fontId="0" fillId="2" borderId="0" xfId="0" applyNumberFormat="1" applyFill="1"/>
    <xf numFmtId="0" fontId="0" fillId="6" borderId="0" xfId="0" applyFill="1" applyBorder="1"/>
    <xf numFmtId="0" fontId="0" fillId="11" borderId="0" xfId="0" applyFill="1"/>
    <xf numFmtId="0" fontId="0" fillId="2" borderId="0" xfId="0" applyFill="1" applyProtection="1">
      <protection hidden="1"/>
    </xf>
    <xf numFmtId="0" fontId="7" fillId="0" borderId="0" xfId="0" applyFont="1" applyFill="1"/>
    <xf numFmtId="0" fontId="8" fillId="2" borderId="0" xfId="0" applyFont="1" applyFill="1"/>
    <xf numFmtId="0" fontId="2" fillId="0" borderId="0" xfId="0" applyFont="1"/>
    <xf numFmtId="0" fontId="9" fillId="0" borderId="0" xfId="0" applyFont="1" applyFill="1" applyAlignment="1">
      <alignment horizontal="right"/>
    </xf>
    <xf numFmtId="10" fontId="10" fillId="0" borderId="0" xfId="0" applyNumberFormat="1" applyFont="1" applyFill="1" applyAlignment="1"/>
    <xf numFmtId="0" fontId="8" fillId="2" borderId="0" xfId="0" applyFont="1" applyFill="1" applyBorder="1"/>
    <xf numFmtId="9" fontId="11" fillId="11" borderId="0" xfId="0" applyNumberFormat="1" applyFont="1" applyFill="1" applyAlignment="1">
      <alignment horizontal="left"/>
    </xf>
    <xf numFmtId="0" fontId="2" fillId="2" borderId="0" xfId="0" applyFont="1" applyFill="1" applyProtection="1">
      <protection hidden="1"/>
    </xf>
    <xf numFmtId="43" fontId="0" fillId="2" borderId="0" xfId="0" applyNumberFormat="1" applyFill="1" applyProtection="1">
      <protection hidden="1"/>
    </xf>
    <xf numFmtId="2" fontId="2" fillId="2" borderId="0" xfId="0" applyNumberFormat="1" applyFont="1" applyFill="1" applyProtection="1">
      <protection hidden="1"/>
    </xf>
    <xf numFmtId="164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65" fontId="8" fillId="2" borderId="0" xfId="2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Protection="1">
      <protection hidden="1"/>
    </xf>
    <xf numFmtId="2" fontId="0" fillId="2" borderId="0" xfId="0" applyNumberFormat="1" applyFill="1" applyProtection="1">
      <protection hidden="1"/>
    </xf>
    <xf numFmtId="9" fontId="0" fillId="2" borderId="0" xfId="2" applyFont="1" applyFill="1" applyProtection="1">
      <protection hidden="1"/>
    </xf>
    <xf numFmtId="167" fontId="0" fillId="2" borderId="0" xfId="1" applyNumberFormat="1" applyFont="1" applyFill="1" applyProtection="1">
      <protection hidden="1"/>
    </xf>
    <xf numFmtId="43" fontId="0" fillId="2" borderId="0" xfId="1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168" fontId="2" fillId="2" borderId="0" xfId="0" applyNumberFormat="1" applyFont="1" applyFill="1" applyProtection="1">
      <protection hidden="1"/>
    </xf>
    <xf numFmtId="0" fontId="3" fillId="2" borderId="4" xfId="0" applyFont="1" applyFill="1" applyBorder="1"/>
    <xf numFmtId="0" fontId="3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7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13" borderId="0" xfId="0" applyFont="1" applyFill="1" applyProtection="1">
      <protection hidden="1"/>
    </xf>
    <xf numFmtId="0" fontId="0" fillId="6" borderId="1" xfId="0" applyFill="1" applyBorder="1"/>
    <xf numFmtId="0" fontId="0" fillId="2" borderId="0" xfId="0" applyFill="1" applyBorder="1"/>
    <xf numFmtId="0" fontId="12" fillId="0" borderId="1" xfId="0" applyFont="1" applyBorder="1"/>
    <xf numFmtId="0" fontId="12" fillId="0" borderId="1" xfId="0" applyFont="1" applyFill="1" applyBorder="1"/>
    <xf numFmtId="0" fontId="3" fillId="2" borderId="0" xfId="0" applyFont="1" applyFill="1" applyBorder="1"/>
    <xf numFmtId="0" fontId="3" fillId="14" borderId="0" xfId="0" applyFont="1" applyFill="1"/>
    <xf numFmtId="0" fontId="0" fillId="2" borderId="0" xfId="0" applyFill="1" applyBorder="1" applyAlignment="1">
      <alignment horizont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6" xfId="0" applyFont="1" applyFill="1" applyBorder="1" applyAlignment="1">
      <alignment vertical="top"/>
    </xf>
    <xf numFmtId="0" fontId="0" fillId="2" borderId="10" xfId="0" applyFont="1" applyFill="1" applyBorder="1" applyAlignment="1"/>
    <xf numFmtId="10" fontId="10" fillId="2" borderId="0" xfId="0" applyNumberFormat="1" applyFont="1" applyFill="1" applyAlignment="1"/>
    <xf numFmtId="9" fontId="11" fillId="2" borderId="0" xfId="0" applyNumberFormat="1" applyFont="1" applyFill="1" applyAlignment="1">
      <alignment horizontal="left"/>
    </xf>
    <xf numFmtId="10" fontId="2" fillId="0" borderId="0" xfId="0" applyNumberFormat="1" applyFont="1"/>
    <xf numFmtId="9" fontId="3" fillId="0" borderId="1" xfId="0" applyNumberFormat="1" applyFont="1" applyBorder="1"/>
    <xf numFmtId="9" fontId="3" fillId="9" borderId="1" xfId="0" applyNumberFormat="1" applyFont="1" applyFill="1" applyBorder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0" fontId="2" fillId="2" borderId="0" xfId="0" applyNumberFormat="1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2" fillId="2" borderId="3" xfId="0" applyFont="1" applyFill="1" applyBorder="1"/>
    <xf numFmtId="0" fontId="13" fillId="2" borderId="9" xfId="0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vertical="center"/>
      <protection hidden="1"/>
    </xf>
    <xf numFmtId="0" fontId="13" fillId="12" borderId="9" xfId="0" applyFont="1" applyFill="1" applyBorder="1" applyAlignment="1">
      <alignment horizontal="center" vertical="center"/>
    </xf>
    <xf numFmtId="0" fontId="14" fillId="2" borderId="0" xfId="3" applyFill="1" applyAlignment="1" applyProtection="1"/>
    <xf numFmtId="0" fontId="0" fillId="2" borderId="5" xfId="0" applyFill="1" applyBorder="1" applyProtection="1">
      <protection locked="0"/>
    </xf>
    <xf numFmtId="0" fontId="13" fillId="12" borderId="1" xfId="0" applyFont="1" applyFill="1" applyBorder="1" applyAlignment="1">
      <alignment horizontal="center" vertical="center"/>
    </xf>
    <xf numFmtId="0" fontId="0" fillId="2" borderId="0" xfId="0" applyFont="1" applyFill="1" applyBorder="1"/>
  </cellXfs>
  <cellStyles count="4">
    <cellStyle name="Hyperlink" xfId="3" builtinId="8"/>
    <cellStyle name="Komma" xfId="1" builtinId="3"/>
    <cellStyle name="Procent" xfId="2" builtinId="5"/>
    <cellStyle name="Standaard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7030A0"/>
              </a:solidFill>
            </c:spPr>
          </c:dPt>
          <c:dLbls>
            <c:numFmt formatCode="0%" sourceLinked="0"/>
            <c:dLblPos val="inBase"/>
            <c:showVal val="1"/>
          </c:dLbls>
          <c:val>
            <c:numRef>
              <c:f>'competenties scoren'!$U$33:$Y$33</c:f>
              <c:numCache>
                <c:formatCode>0%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</c:ser>
        <c:gapWidth val="6"/>
        <c:overlap val="-50"/>
        <c:axId val="83414016"/>
        <c:axId val="83694336"/>
      </c:barChart>
      <c:catAx>
        <c:axId val="83414016"/>
        <c:scaling>
          <c:orientation val="minMax"/>
        </c:scaling>
        <c:delete val="1"/>
        <c:axPos val="b"/>
        <c:tickLblPos val="none"/>
        <c:crossAx val="83694336"/>
        <c:crosses val="autoZero"/>
        <c:auto val="1"/>
        <c:lblAlgn val="ctr"/>
        <c:lblOffset val="100"/>
      </c:catAx>
      <c:valAx>
        <c:axId val="83694336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83414016"/>
        <c:crosses val="autoZero"/>
        <c:crossBetween val="between"/>
        <c:majorUnit val="0.5"/>
      </c:valAx>
    </c:plotArea>
    <c:plotVisOnly val="1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style val="8"/>
  <c:chart>
    <c:autoTitleDeleted val="1"/>
    <c:view3D>
      <c:rotX val="0"/>
      <c:rotY val="50"/>
      <c:depthPercent val="100"/>
      <c:perspective val="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202180496668675"/>
          <c:y val="4.8573465817763103E-2"/>
          <c:w val="0.79810896770522721"/>
          <c:h val="0.87816164954689768"/>
        </c:manualLayout>
      </c:layout>
      <c:bar3DChart>
        <c:barDir val="col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4.3165483927371934E-2"/>
                  <c:y val="-1.7094017094017103E-2"/>
                </c:manualLayout>
              </c:layout>
              <c:showVal val="1"/>
            </c:dLbl>
            <c:dLbl>
              <c:idx val="1"/>
              <c:layout>
                <c:manualLayout>
                  <c:x val="4.3165483927371934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4.3165483927371934E-2"/>
                  <c:y val="-1.1396011396011443E-2"/>
                </c:manualLayout>
              </c:layout>
              <c:showVal val="1"/>
            </c:dLbl>
            <c:dLbl>
              <c:idx val="3"/>
              <c:layout>
                <c:manualLayout>
                  <c:x val="3.8369319046552545E-2"/>
                  <c:y val="-1.1396011396011443E-2"/>
                </c:manualLayout>
              </c:layout>
              <c:showVal val="1"/>
            </c:dLbl>
            <c:showVal val="1"/>
          </c:dLbls>
          <c:val>
            <c:numRef>
              <c:f>'competenties scoren'!$J$35:$N$35</c:f>
              <c:numCache>
                <c:formatCode>0%</c:formatCode>
                <c:ptCount val="5"/>
                <c:pt idx="0">
                  <c:v>-1.1756756756756759</c:v>
                </c:pt>
                <c:pt idx="1">
                  <c:v>-1.1756756756756759</c:v>
                </c:pt>
                <c:pt idx="2">
                  <c:v>-1.1756756756756759</c:v>
                </c:pt>
                <c:pt idx="3">
                  <c:v>-1.1756756756756759</c:v>
                </c:pt>
                <c:pt idx="4">
                  <c:v>-1.1756756756756759</c:v>
                </c:pt>
              </c:numCache>
            </c:numRef>
          </c:val>
        </c:ser>
        <c:dLbls>
          <c:showVal val="1"/>
        </c:dLbls>
        <c:gapWidth val="60"/>
        <c:gapDepth val="124"/>
        <c:shape val="cylinder"/>
        <c:axId val="83746816"/>
        <c:axId val="83740928"/>
        <c:axId val="0"/>
      </c:bar3DChart>
      <c:valAx>
        <c:axId val="83740928"/>
        <c:scaling>
          <c:orientation val="minMax"/>
          <c:max val="0.80000000000000104"/>
          <c:min val="-0.80000000000000104"/>
        </c:scaling>
        <c:axPos val="l"/>
        <c:numFmt formatCode="0%" sourceLinked="1"/>
        <c:majorTickMark val="none"/>
        <c:tickLblPos val="nextTo"/>
        <c:crossAx val="83746816"/>
        <c:crosses val="autoZero"/>
        <c:crossBetween val="between"/>
        <c:majorUnit val="0.2"/>
      </c:valAx>
      <c:catAx>
        <c:axId val="83746816"/>
        <c:scaling>
          <c:orientation val="minMax"/>
        </c:scaling>
        <c:delete val="1"/>
        <c:axPos val="b"/>
        <c:majorTickMark val="none"/>
        <c:tickLblPos val="none"/>
        <c:crossAx val="83740928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plotVisOnly val="1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7030A0"/>
              </a:solidFill>
            </c:spPr>
          </c:dPt>
          <c:dLbls>
            <c:numFmt formatCode="0%" sourceLinked="0"/>
            <c:dLblPos val="inBase"/>
            <c:showVal val="1"/>
          </c:dLbls>
          <c:val>
            <c:numRef>
              <c:f>'competenties scoren'!$J$34:$N$34</c:f>
              <c:numCache>
                <c:formatCode>0%</c:formatCode>
                <c:ptCount val="5"/>
                <c:pt idx="0">
                  <c:v>1.7307692307692308</c:v>
                </c:pt>
                <c:pt idx="1">
                  <c:v>1.7307692307692308</c:v>
                </c:pt>
                <c:pt idx="2">
                  <c:v>1.7307692307692308</c:v>
                </c:pt>
                <c:pt idx="3">
                  <c:v>1.7307692307692308</c:v>
                </c:pt>
                <c:pt idx="4">
                  <c:v>1.7307692307692308</c:v>
                </c:pt>
              </c:numCache>
            </c:numRef>
          </c:val>
        </c:ser>
        <c:gapWidth val="6"/>
        <c:overlap val="-50"/>
        <c:axId val="84317312"/>
        <c:axId val="84318848"/>
      </c:barChart>
      <c:catAx>
        <c:axId val="84317312"/>
        <c:scaling>
          <c:orientation val="minMax"/>
        </c:scaling>
        <c:delete val="1"/>
        <c:axPos val="b"/>
        <c:tickLblPos val="none"/>
        <c:crossAx val="84318848"/>
        <c:crosses val="autoZero"/>
        <c:auto val="1"/>
        <c:lblAlgn val="ctr"/>
        <c:lblOffset val="100"/>
      </c:catAx>
      <c:valAx>
        <c:axId val="84318848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84317312"/>
        <c:crosses val="autoZero"/>
        <c:crossBetween val="between"/>
        <c:majorUnit val="0.5"/>
      </c:valAx>
    </c:plotArea>
    <c:plotVisOnly val="1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F0"/>
              </a:solidFill>
            </c:spPr>
          </c:dPt>
          <c:dPt>
            <c:idx val="4"/>
            <c:spPr>
              <a:solidFill>
                <a:srgbClr val="7030A0"/>
              </a:solidFill>
            </c:spPr>
          </c:dPt>
          <c:dLbls>
            <c:numFmt formatCode="0%" sourceLinked="0"/>
            <c:dLblPos val="inBase"/>
            <c:showVal val="1"/>
          </c:dLbls>
          <c:val>
            <c:numRef>
              <c:f>'competenties scoren'!$U$33:$Y$33</c:f>
              <c:numCache>
                <c:formatCode>0%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</c:ser>
        <c:gapWidth val="6"/>
        <c:overlap val="-50"/>
        <c:axId val="83329024"/>
        <c:axId val="83330560"/>
      </c:barChart>
      <c:catAx>
        <c:axId val="83329024"/>
        <c:scaling>
          <c:orientation val="minMax"/>
        </c:scaling>
        <c:delete val="1"/>
        <c:axPos val="b"/>
        <c:tickLblPos val="none"/>
        <c:crossAx val="83330560"/>
        <c:crosses val="autoZero"/>
        <c:auto val="1"/>
        <c:lblAlgn val="ctr"/>
        <c:lblOffset val="100"/>
      </c:catAx>
      <c:valAx>
        <c:axId val="83330560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83329024"/>
        <c:crosses val="autoZero"/>
        <c:crossBetween val="between"/>
        <c:majorUnit val="0.5"/>
      </c:valAx>
    </c:plotArea>
    <c:plotVisOnly val="1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199396</xdr:colOff>
      <xdr:row>68</xdr:row>
      <xdr:rowOff>124826</xdr:rowOff>
    </xdr:from>
    <xdr:to>
      <xdr:col>16</xdr:col>
      <xdr:colOff>257841</xdr:colOff>
      <xdr:row>70</xdr:row>
      <xdr:rowOff>73984</xdr:rowOff>
    </xdr:to>
    <xdr:sp macro="" textlink="">
      <xdr:nvSpPr>
        <xdr:cNvPr id="32" name="Ovaal 31"/>
        <xdr:cNvSpPr>
          <a:spLocks/>
        </xdr:cNvSpPr>
      </xdr:nvSpPr>
      <xdr:spPr>
        <a:xfrm>
          <a:off x="3371221" y="15755351"/>
          <a:ext cx="267995" cy="273008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220077</xdr:colOff>
      <xdr:row>68</xdr:row>
      <xdr:rowOff>77203</xdr:rowOff>
    </xdr:from>
    <xdr:to>
      <xdr:col>13</xdr:col>
      <xdr:colOff>107071</xdr:colOff>
      <xdr:row>70</xdr:row>
      <xdr:rowOff>24857</xdr:rowOff>
    </xdr:to>
    <xdr:sp macro="" textlink="">
      <xdr:nvSpPr>
        <xdr:cNvPr id="33" name="Ovaal 32"/>
        <xdr:cNvSpPr>
          <a:spLocks/>
        </xdr:cNvSpPr>
      </xdr:nvSpPr>
      <xdr:spPr>
        <a:xfrm>
          <a:off x="2077452" y="15707728"/>
          <a:ext cx="267994" cy="271504"/>
        </a:xfrm>
        <a:prstGeom prst="ellipse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333498</xdr:colOff>
      <xdr:row>68</xdr:row>
      <xdr:rowOff>130467</xdr:rowOff>
    </xdr:from>
    <xdr:to>
      <xdr:col>16</xdr:col>
      <xdr:colOff>601493</xdr:colOff>
      <xdr:row>70</xdr:row>
      <xdr:rowOff>76116</xdr:rowOff>
    </xdr:to>
    <xdr:sp macro="" textlink="">
      <xdr:nvSpPr>
        <xdr:cNvPr id="35" name="Ovaal 34"/>
        <xdr:cNvSpPr>
          <a:spLocks/>
        </xdr:cNvSpPr>
      </xdr:nvSpPr>
      <xdr:spPr>
        <a:xfrm>
          <a:off x="3714873" y="15760992"/>
          <a:ext cx="267995" cy="269499"/>
        </a:xfrm>
        <a:prstGeom prst="ellipse">
          <a:avLst/>
        </a:prstGeom>
        <a:solidFill>
          <a:srgbClr val="FFFF89"/>
        </a:solidFill>
        <a:ln>
          <a:solidFill>
            <a:schemeClr val="bg2">
              <a:lumMod val="2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168065</xdr:colOff>
      <xdr:row>68</xdr:row>
      <xdr:rowOff>77202</xdr:rowOff>
    </xdr:from>
    <xdr:to>
      <xdr:col>14</xdr:col>
      <xdr:colOff>66590</xdr:colOff>
      <xdr:row>70</xdr:row>
      <xdr:rowOff>24856</xdr:rowOff>
    </xdr:to>
    <xdr:sp macro="" textlink="">
      <xdr:nvSpPr>
        <xdr:cNvPr id="36" name="Ovaal 35"/>
        <xdr:cNvSpPr>
          <a:spLocks/>
        </xdr:cNvSpPr>
      </xdr:nvSpPr>
      <xdr:spPr>
        <a:xfrm>
          <a:off x="2406440" y="15707727"/>
          <a:ext cx="270000" cy="271504"/>
        </a:xfrm>
        <a:prstGeom prst="ellipse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bg2">
              <a:lumMod val="2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253413</xdr:colOff>
      <xdr:row>68</xdr:row>
      <xdr:rowOff>67676</xdr:rowOff>
    </xdr:from>
    <xdr:to>
      <xdr:col>11</xdr:col>
      <xdr:colOff>142413</xdr:colOff>
      <xdr:row>70</xdr:row>
      <xdr:rowOff>15330</xdr:rowOff>
    </xdr:to>
    <xdr:sp macro="" textlink="">
      <xdr:nvSpPr>
        <xdr:cNvPr id="38" name="Ovaal 37"/>
        <xdr:cNvSpPr>
          <a:spLocks/>
        </xdr:cNvSpPr>
      </xdr:nvSpPr>
      <xdr:spPr>
        <a:xfrm>
          <a:off x="1348788" y="15698201"/>
          <a:ext cx="270000" cy="271504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bg2">
              <a:lumMod val="2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113295</xdr:colOff>
      <xdr:row>68</xdr:row>
      <xdr:rowOff>79583</xdr:rowOff>
    </xdr:from>
    <xdr:to>
      <xdr:col>14</xdr:col>
      <xdr:colOff>381290</xdr:colOff>
      <xdr:row>70</xdr:row>
      <xdr:rowOff>27237</xdr:rowOff>
    </xdr:to>
    <xdr:sp macro="" textlink="">
      <xdr:nvSpPr>
        <xdr:cNvPr id="39" name="Ovaal 38"/>
        <xdr:cNvSpPr>
          <a:spLocks/>
        </xdr:cNvSpPr>
      </xdr:nvSpPr>
      <xdr:spPr>
        <a:xfrm>
          <a:off x="2723145" y="15710108"/>
          <a:ext cx="267995" cy="271504"/>
        </a:xfrm>
        <a:prstGeom prst="ellipse">
          <a:avLst/>
        </a:prstGeom>
        <a:solidFill>
          <a:srgbClr val="7030A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356559</xdr:colOff>
      <xdr:row>68</xdr:row>
      <xdr:rowOff>70057</xdr:rowOff>
    </xdr:from>
    <xdr:to>
      <xdr:col>12</xdr:col>
      <xdr:colOff>64584</xdr:colOff>
      <xdr:row>70</xdr:row>
      <xdr:rowOff>17711</xdr:rowOff>
    </xdr:to>
    <xdr:sp macro="" textlink="">
      <xdr:nvSpPr>
        <xdr:cNvPr id="40" name="Ovaal 39"/>
        <xdr:cNvSpPr>
          <a:spLocks/>
        </xdr:cNvSpPr>
      </xdr:nvSpPr>
      <xdr:spPr>
        <a:xfrm>
          <a:off x="4480884" y="9976057"/>
          <a:ext cx="317625" cy="271504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bg2">
              <a:lumMod val="2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4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28</xdr:row>
      <xdr:rowOff>9525</xdr:rowOff>
    </xdr:to>
    <xdr:sp macro="" textlink="">
      <xdr:nvSpPr>
        <xdr:cNvPr id="41" name="Rechthoek 40"/>
        <xdr:cNvSpPr/>
      </xdr:nvSpPr>
      <xdr:spPr>
        <a:xfrm>
          <a:off x="0" y="0"/>
          <a:ext cx="180975" cy="399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>
    <xdr:from>
      <xdr:col>7</xdr:col>
      <xdr:colOff>9525</xdr:colOff>
      <xdr:row>4</xdr:row>
      <xdr:rowOff>47124</xdr:rowOff>
    </xdr:from>
    <xdr:to>
      <xdr:col>13</xdr:col>
      <xdr:colOff>152399</xdr:colOff>
      <xdr:row>19</xdr:row>
      <xdr:rowOff>104274</xdr:rowOff>
    </xdr:to>
    <xdr:graphicFrame macro="">
      <xdr:nvGraphicFramePr>
        <xdr:cNvPr id="42" name="Grafiek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228601</xdr:colOff>
      <xdr:row>4</xdr:row>
      <xdr:rowOff>104776</xdr:rowOff>
    </xdr:from>
    <xdr:to>
      <xdr:col>16</xdr:col>
      <xdr:colOff>533400</xdr:colOff>
      <xdr:row>16</xdr:row>
      <xdr:rowOff>114300</xdr:rowOff>
    </xdr:to>
    <xdr:graphicFrame macro="">
      <xdr:nvGraphicFramePr>
        <xdr:cNvPr id="44" name="Grafiek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1038225</xdr:colOff>
      <xdr:row>12</xdr:row>
      <xdr:rowOff>0</xdr:rowOff>
    </xdr:from>
    <xdr:to>
      <xdr:col>22</xdr:col>
      <xdr:colOff>180975</xdr:colOff>
      <xdr:row>12</xdr:row>
      <xdr:rowOff>2</xdr:rowOff>
    </xdr:to>
    <xdr:cxnSp macro="">
      <xdr:nvCxnSpPr>
        <xdr:cNvPr id="45" name="Rechte verbindingslijn 44"/>
        <xdr:cNvCxnSpPr/>
      </xdr:nvCxnSpPr>
      <xdr:spPr>
        <a:xfrm flipV="1">
          <a:off x="14487525" y="7058025"/>
          <a:ext cx="1400175" cy="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457199</xdr:colOff>
      <xdr:row>11</xdr:row>
      <xdr:rowOff>83720</xdr:rowOff>
    </xdr:from>
    <xdr:to>
      <xdr:col>13</xdr:col>
      <xdr:colOff>36899</xdr:colOff>
      <xdr:row>11</xdr:row>
      <xdr:rowOff>83722</xdr:rowOff>
    </xdr:to>
    <xdr:cxnSp macro="">
      <xdr:nvCxnSpPr>
        <xdr:cNvPr id="46" name="Rechte verbindingslijn 45"/>
        <xdr:cNvCxnSpPr/>
      </xdr:nvCxnSpPr>
      <xdr:spPr>
        <a:xfrm flipV="1">
          <a:off x="2705099" y="1598195"/>
          <a:ext cx="1980000" cy="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</xdr:row>
      <xdr:rowOff>57150</xdr:rowOff>
    </xdr:from>
    <xdr:to>
      <xdr:col>24</xdr:col>
      <xdr:colOff>142875</xdr:colOff>
      <xdr:row>19</xdr:row>
      <xdr:rowOff>114300</xdr:rowOff>
    </xdr:to>
    <xdr:graphicFrame macro="">
      <xdr:nvGraphicFramePr>
        <xdr:cNvPr id="49" name="Grafiek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476249</xdr:colOff>
      <xdr:row>11</xdr:row>
      <xdr:rowOff>93245</xdr:rowOff>
    </xdr:from>
    <xdr:to>
      <xdr:col>24</xdr:col>
      <xdr:colOff>17849</xdr:colOff>
      <xdr:row>11</xdr:row>
      <xdr:rowOff>93247</xdr:rowOff>
    </xdr:to>
    <xdr:cxnSp macro="">
      <xdr:nvCxnSpPr>
        <xdr:cNvPr id="50" name="Rechte verbindingslijn 49"/>
        <xdr:cNvCxnSpPr/>
      </xdr:nvCxnSpPr>
      <xdr:spPr>
        <a:xfrm flipV="1">
          <a:off x="7258049" y="1769645"/>
          <a:ext cx="1941900" cy="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148828</xdr:colOff>
      <xdr:row>2</xdr:row>
      <xdr:rowOff>57150</xdr:rowOff>
    </xdr:from>
    <xdr:to>
      <xdr:col>41</xdr:col>
      <xdr:colOff>188913</xdr:colOff>
      <xdr:row>75</xdr:row>
      <xdr:rowOff>15081</xdr:rowOff>
    </xdr:to>
    <xdr:sp macro="" textlink="">
      <xdr:nvSpPr>
        <xdr:cNvPr id="16" name="Rechthoek 15"/>
        <xdr:cNvSpPr/>
      </xdr:nvSpPr>
      <xdr:spPr>
        <a:xfrm>
          <a:off x="2291953" y="381000"/>
          <a:ext cx="16889810" cy="107688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>
    <xdr:from>
      <xdr:col>0</xdr:col>
      <xdr:colOff>0</xdr:colOff>
      <xdr:row>28</xdr:row>
      <xdr:rowOff>128984</xdr:rowOff>
    </xdr:from>
    <xdr:to>
      <xdr:col>6</xdr:col>
      <xdr:colOff>69453</xdr:colOff>
      <xdr:row>72</xdr:row>
      <xdr:rowOff>109141</xdr:rowOff>
    </xdr:to>
    <xdr:sp macro="" textlink="">
      <xdr:nvSpPr>
        <xdr:cNvPr id="17" name="Rechthoek 16"/>
        <xdr:cNvSpPr/>
      </xdr:nvSpPr>
      <xdr:spPr>
        <a:xfrm>
          <a:off x="0" y="4127500"/>
          <a:ext cx="2222500" cy="644921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 editAs="oneCell">
    <xdr:from>
      <xdr:col>0</xdr:col>
      <xdr:colOff>168673</xdr:colOff>
      <xdr:row>28</xdr:row>
      <xdr:rowOff>89296</xdr:rowOff>
    </xdr:from>
    <xdr:to>
      <xdr:col>14</xdr:col>
      <xdr:colOff>267796</xdr:colOff>
      <xdr:row>33</xdr:row>
      <xdr:rowOff>59531</xdr:rowOff>
    </xdr:to>
    <xdr:pic>
      <xdr:nvPicPr>
        <xdr:cNvPr id="18" name="Afbeelding 17" descr="MA bm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8673" y="4097734"/>
          <a:ext cx="5179123" cy="763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2</xdr:row>
      <xdr:rowOff>66675</xdr:rowOff>
    </xdr:from>
    <xdr:to>
      <xdr:col>7</xdr:col>
      <xdr:colOff>152398</xdr:colOff>
      <xdr:row>17</xdr:row>
      <xdr:rowOff>104274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542924</xdr:colOff>
      <xdr:row>9</xdr:row>
      <xdr:rowOff>159920</xdr:rowOff>
    </xdr:from>
    <xdr:to>
      <xdr:col>7</xdr:col>
      <xdr:colOff>34949</xdr:colOff>
      <xdr:row>9</xdr:row>
      <xdr:rowOff>159922</xdr:rowOff>
    </xdr:to>
    <xdr:cxnSp macro="">
      <xdr:nvCxnSpPr>
        <xdr:cNvPr id="3" name="Rechte verbindingslijn 2"/>
        <xdr:cNvCxnSpPr/>
      </xdr:nvCxnSpPr>
      <xdr:spPr>
        <a:xfrm flipV="1">
          <a:off x="733424" y="1655345"/>
          <a:ext cx="2340000" cy="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advies@muijzer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2"/>
  <sheetViews>
    <sheetView tabSelected="1" zoomScale="120" zoomScaleNormal="120" zoomScaleSheetLayoutView="100" workbookViewId="0">
      <selection activeCell="B26" sqref="B26:D28"/>
    </sheetView>
  </sheetViews>
  <sheetFormatPr defaultRowHeight="12.75"/>
  <cols>
    <col min="1" max="1" width="2.7109375" customWidth="1"/>
    <col min="2" max="4" width="2.42578125" customWidth="1"/>
    <col min="5" max="5" width="22.140625" customWidth="1"/>
    <col min="6" max="6" width="2.42578125" customWidth="1"/>
    <col min="7" max="7" width="1.140625" customWidth="1"/>
    <col min="8" max="8" width="7.42578125" customWidth="1"/>
    <col min="9" max="13" width="5.7109375" customWidth="1"/>
    <col min="14" max="14" width="4.85546875" customWidth="1"/>
    <col min="17" max="17" width="7.7109375" customWidth="1"/>
    <col min="18" max="18" width="1.140625" customWidth="1"/>
    <col min="19" max="19" width="7.42578125" customWidth="1"/>
    <col min="20" max="27" width="5.71093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8"/>
      <c r="B2" s="88" t="s">
        <v>40</v>
      </c>
      <c r="C2" s="57"/>
      <c r="D2" s="57"/>
      <c r="E2" s="93" t="s">
        <v>65</v>
      </c>
      <c r="F2" s="66"/>
      <c r="G2" s="66"/>
      <c r="H2" s="95" t="s">
        <v>68</v>
      </c>
      <c r="I2" s="6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70"/>
      <c r="B3" s="76" t="s">
        <v>61</v>
      </c>
      <c r="C3" s="72"/>
      <c r="D3" s="72"/>
      <c r="E3" s="73"/>
      <c r="F3" s="69"/>
      <c r="G3" s="69"/>
      <c r="H3" s="66"/>
      <c r="I3" s="6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2.75" customHeight="1">
      <c r="A4" s="70"/>
      <c r="B4" s="77" t="s">
        <v>62</v>
      </c>
      <c r="C4" s="74"/>
      <c r="D4" s="74"/>
      <c r="E4" s="75"/>
      <c r="F4" s="69"/>
      <c r="G4" s="69"/>
      <c r="H4" s="66"/>
      <c r="J4" s="86" t="s">
        <v>21</v>
      </c>
      <c r="L4" s="1"/>
      <c r="M4" s="1"/>
      <c r="N4" s="1"/>
      <c r="O4" s="84" t="s">
        <v>22</v>
      </c>
      <c r="Q4" s="85">
        <f>O35</f>
        <v>4.4615384615384626</v>
      </c>
      <c r="R4" s="80"/>
      <c r="S4" s="78"/>
      <c r="T4" s="1"/>
      <c r="V4" s="87" t="s">
        <v>23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3.5" customHeight="1">
      <c r="A5" s="70"/>
      <c r="B5" s="91">
        <v>1</v>
      </c>
      <c r="C5" s="91">
        <v>2</v>
      </c>
      <c r="D5" s="91">
        <v>3</v>
      </c>
      <c r="E5" s="89" t="s">
        <v>41</v>
      </c>
      <c r="F5" s="69"/>
      <c r="G5" s="69"/>
      <c r="H5" s="66"/>
      <c r="I5" s="6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2.75" customHeight="1">
      <c r="A6" s="70">
        <f>SUM(B6:D6)</f>
        <v>0</v>
      </c>
      <c r="B6" s="59"/>
      <c r="C6" s="59"/>
      <c r="D6" s="59"/>
      <c r="E6" s="12" t="s">
        <v>48</v>
      </c>
      <c r="F6" s="66"/>
      <c r="G6" s="66"/>
      <c r="H6" s="66"/>
      <c r="I6" s="66"/>
      <c r="J6" s="1"/>
      <c r="K6" s="1"/>
      <c r="L6" s="1"/>
      <c r="M6" s="1"/>
      <c r="N6" s="1"/>
      <c r="O6" s="1"/>
      <c r="P6" s="1"/>
      <c r="Q6" s="79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0">
        <f>SUM(B7:D7)</f>
        <v>0</v>
      </c>
      <c r="B7" s="59"/>
      <c r="C7" s="59"/>
      <c r="D7" s="59"/>
      <c r="E7" s="67" t="s">
        <v>60</v>
      </c>
      <c r="F7" s="66"/>
      <c r="G7" s="66"/>
      <c r="H7" s="66"/>
      <c r="I7" s="6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6">
      <c r="A8" s="70">
        <f>SUM(B8:D8)</f>
        <v>0</v>
      </c>
      <c r="B8" s="59"/>
      <c r="C8" s="59"/>
      <c r="D8" s="59"/>
      <c r="E8" s="67" t="s">
        <v>50</v>
      </c>
      <c r="F8" s="66"/>
      <c r="G8" s="66"/>
      <c r="H8" s="66"/>
      <c r="I8" s="6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6" ht="3" customHeight="1">
      <c r="A9" s="70"/>
      <c r="B9" s="64"/>
      <c r="C9" s="64"/>
      <c r="D9" s="64"/>
      <c r="E9" s="64"/>
      <c r="F9" s="69"/>
      <c r="G9" s="69"/>
      <c r="H9" s="66"/>
      <c r="I9" s="6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6" ht="13.5" customHeight="1">
      <c r="A10" s="70"/>
      <c r="B10" s="94">
        <v>1</v>
      </c>
      <c r="C10" s="94">
        <v>2</v>
      </c>
      <c r="D10" s="94">
        <v>3</v>
      </c>
      <c r="E10" s="90" t="s">
        <v>42</v>
      </c>
      <c r="F10" s="69"/>
      <c r="G10" s="69"/>
      <c r="H10" s="66"/>
      <c r="I10" s="6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36">
      <c r="A11" s="70">
        <f t="shared" ref="A11:A13" si="0">SUM(B11:D11)</f>
        <v>0</v>
      </c>
      <c r="B11" s="59"/>
      <c r="C11" s="59"/>
      <c r="D11" s="59"/>
      <c r="E11" s="67" t="s">
        <v>52</v>
      </c>
      <c r="F11" s="66"/>
      <c r="G11" s="66"/>
      <c r="H11" s="66"/>
      <c r="I11" s="6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36">
      <c r="A12" s="70">
        <f t="shared" si="0"/>
        <v>0</v>
      </c>
      <c r="B12" s="59"/>
      <c r="C12" s="59"/>
      <c r="D12" s="59"/>
      <c r="E12" s="67" t="s">
        <v>49</v>
      </c>
      <c r="F12" s="66"/>
      <c r="G12" s="66"/>
      <c r="H12" s="66"/>
      <c r="I12" s="6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36">
      <c r="A13" s="70">
        <f t="shared" si="0"/>
        <v>0</v>
      </c>
      <c r="B13" s="59"/>
      <c r="C13" s="59"/>
      <c r="D13" s="59"/>
      <c r="E13" s="67" t="s">
        <v>46</v>
      </c>
      <c r="F13" s="66"/>
      <c r="G13" s="66"/>
      <c r="H13" s="66"/>
      <c r="I13" s="6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36" ht="3" customHeight="1">
      <c r="A14" s="70"/>
      <c r="B14" s="64"/>
      <c r="C14" s="64"/>
      <c r="D14" s="64"/>
      <c r="E14" s="64"/>
      <c r="F14" s="69"/>
      <c r="G14" s="69"/>
      <c r="H14" s="66"/>
      <c r="I14" s="6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36" ht="13.5" customHeight="1">
      <c r="A15" s="70"/>
      <c r="B15" s="94">
        <v>1</v>
      </c>
      <c r="C15" s="94">
        <v>2</v>
      </c>
      <c r="D15" s="94">
        <v>3</v>
      </c>
      <c r="E15" s="90" t="s">
        <v>43</v>
      </c>
      <c r="F15" s="69"/>
      <c r="G15" s="69"/>
      <c r="H15" s="66"/>
      <c r="I15" s="6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36">
      <c r="A16" s="70">
        <f t="shared" ref="A16:A18" si="1">SUM(B16:D16)</f>
        <v>0</v>
      </c>
      <c r="B16" s="59"/>
      <c r="C16" s="59"/>
      <c r="D16" s="59"/>
      <c r="E16" s="67" t="s">
        <v>53</v>
      </c>
      <c r="F16" s="66"/>
      <c r="G16" s="66"/>
      <c r="H16" s="66"/>
      <c r="I16" s="6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4">
      <c r="A17" s="70">
        <f t="shared" si="1"/>
        <v>0</v>
      </c>
      <c r="B17" s="59"/>
      <c r="C17" s="59"/>
      <c r="D17" s="59"/>
      <c r="E17" s="68" t="s">
        <v>56</v>
      </c>
      <c r="F17" s="66"/>
      <c r="G17" s="66"/>
      <c r="H17" s="66"/>
      <c r="I17" s="6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34">
      <c r="A18" s="70">
        <f t="shared" si="1"/>
        <v>0</v>
      </c>
      <c r="B18" s="59"/>
      <c r="C18" s="59"/>
      <c r="D18" s="59"/>
      <c r="E18" s="67" t="s">
        <v>54</v>
      </c>
      <c r="F18" s="66"/>
      <c r="G18" s="66"/>
      <c r="H18" s="6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34" ht="3" customHeight="1">
      <c r="A19" s="70"/>
      <c r="B19" s="64"/>
      <c r="C19" s="64"/>
      <c r="D19" s="64"/>
      <c r="E19" s="64"/>
      <c r="F19" s="71"/>
      <c r="G19" s="71"/>
      <c r="H19" s="66"/>
      <c r="I19" s="6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4">
      <c r="A20" s="70"/>
      <c r="B20" s="94">
        <v>1</v>
      </c>
      <c r="C20" s="94">
        <v>2</v>
      </c>
      <c r="D20" s="94">
        <v>3</v>
      </c>
      <c r="E20" s="90" t="s">
        <v>44</v>
      </c>
      <c r="F20" s="71"/>
      <c r="G20" s="71"/>
      <c r="H20" s="66"/>
      <c r="I20" s="6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34">
      <c r="A21" s="70">
        <f t="shared" ref="A21:A23" si="2">SUM(B21:D21)</f>
        <v>0</v>
      </c>
      <c r="B21" s="59"/>
      <c r="C21" s="59"/>
      <c r="D21" s="59"/>
      <c r="E21" s="67" t="s">
        <v>47</v>
      </c>
      <c r="F21" s="66"/>
      <c r="G21" s="66"/>
      <c r="H21" s="66"/>
      <c r="I21" s="3" t="s">
        <v>0</v>
      </c>
      <c r="J21" s="4" t="s">
        <v>1</v>
      </c>
      <c r="K21" s="5" t="s">
        <v>2</v>
      </c>
      <c r="L21" s="6" t="s">
        <v>3</v>
      </c>
      <c r="M21" s="7" t="s">
        <v>4</v>
      </c>
      <c r="N21" s="1"/>
      <c r="O21" s="1"/>
      <c r="P21" s="1"/>
      <c r="Q21" s="1"/>
      <c r="R21" s="1"/>
      <c r="S21" s="1"/>
      <c r="T21" s="3" t="s">
        <v>0</v>
      </c>
      <c r="U21" s="4" t="s">
        <v>1</v>
      </c>
      <c r="V21" s="5" t="s">
        <v>2</v>
      </c>
      <c r="W21" s="6" t="s">
        <v>3</v>
      </c>
      <c r="X21" s="7" t="s">
        <v>4</v>
      </c>
      <c r="Z21" s="1"/>
    </row>
    <row r="22" spans="1:34">
      <c r="A22" s="70">
        <f t="shared" si="2"/>
        <v>0</v>
      </c>
      <c r="B22" s="59"/>
      <c r="C22" s="59"/>
      <c r="D22" s="59"/>
      <c r="E22" s="67" t="s">
        <v>51</v>
      </c>
      <c r="F22" s="66"/>
      <c r="G22" s="66"/>
      <c r="H22" s="66"/>
      <c r="I22" s="6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34">
      <c r="A23" s="70">
        <f t="shared" si="2"/>
        <v>0</v>
      </c>
      <c r="B23" s="59"/>
      <c r="C23" s="59"/>
      <c r="D23" s="59"/>
      <c r="E23" s="68" t="s">
        <v>58</v>
      </c>
      <c r="F23" s="66"/>
      <c r="G23" s="66"/>
      <c r="H23" s="66"/>
      <c r="I23" s="6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4" ht="3" customHeight="1">
      <c r="A24" s="70"/>
      <c r="B24" s="64"/>
      <c r="C24" s="64"/>
      <c r="D24" s="64"/>
      <c r="E24" s="64"/>
      <c r="F24" s="71"/>
      <c r="G24" s="71"/>
      <c r="H24" s="66"/>
      <c r="I24" s="6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34">
      <c r="A25" s="70"/>
      <c r="B25" s="94">
        <v>1</v>
      </c>
      <c r="C25" s="94">
        <v>2</v>
      </c>
      <c r="D25" s="94">
        <v>3</v>
      </c>
      <c r="E25" s="90" t="s">
        <v>45</v>
      </c>
      <c r="F25" s="71"/>
      <c r="G25" s="71"/>
      <c r="H25" s="66"/>
      <c r="I25" s="6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34">
      <c r="A26" s="70">
        <f t="shared" ref="A26:A28" si="3">SUM(B26:D26)</f>
        <v>0</v>
      </c>
      <c r="B26" s="59"/>
      <c r="C26" s="59"/>
      <c r="D26" s="59"/>
      <c r="E26" s="67" t="s">
        <v>59</v>
      </c>
      <c r="F26" s="66"/>
      <c r="G26" s="66"/>
      <c r="H26" s="66"/>
      <c r="I26" s="6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4">
      <c r="A27" s="70">
        <f t="shared" si="3"/>
        <v>0</v>
      </c>
      <c r="B27" s="59"/>
      <c r="C27" s="59"/>
      <c r="D27" s="59"/>
      <c r="E27" s="68" t="s">
        <v>55</v>
      </c>
      <c r="F27" s="66"/>
      <c r="G27" s="66"/>
      <c r="H27" s="66"/>
      <c r="I27" s="6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4">
      <c r="A28" s="70">
        <f t="shared" si="3"/>
        <v>0</v>
      </c>
      <c r="B28" s="59"/>
      <c r="C28" s="59"/>
      <c r="D28" s="59"/>
      <c r="E28" s="67" t="s">
        <v>57</v>
      </c>
      <c r="F28" s="66"/>
      <c r="G28" s="66"/>
      <c r="H28" s="66"/>
      <c r="I28" s="6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4">
      <c r="A29" s="1"/>
      <c r="B29" s="8"/>
      <c r="C29" s="8"/>
      <c r="D29" s="8"/>
      <c r="E29" s="8"/>
      <c r="F29" s="58"/>
      <c r="G29" s="58"/>
    </row>
    <row r="30" spans="1:34">
      <c r="A30" s="1"/>
      <c r="B30" s="8"/>
      <c r="C30" s="8"/>
      <c r="D30" s="8"/>
      <c r="E30" s="8"/>
      <c r="F30" s="8"/>
      <c r="G30" s="58"/>
    </row>
    <row r="31" spans="1:34">
      <c r="A31" s="1"/>
      <c r="B31" s="1"/>
      <c r="C31" s="1"/>
      <c r="D31" s="1"/>
      <c r="E31" s="1"/>
      <c r="F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>
      <c r="A32" s="1"/>
      <c r="B32" s="1"/>
      <c r="C32" s="1"/>
      <c r="D32" s="1"/>
      <c r="E32" s="1"/>
      <c r="F32" s="1"/>
      <c r="I32" s="2"/>
      <c r="J32" s="3" t="s">
        <v>0</v>
      </c>
      <c r="K32" s="4" t="s">
        <v>1</v>
      </c>
      <c r="L32" s="5" t="s">
        <v>2</v>
      </c>
      <c r="M32" s="6" t="s">
        <v>3</v>
      </c>
      <c r="N32" s="7" t="s">
        <v>4</v>
      </c>
      <c r="O32" s="8" t="s">
        <v>5</v>
      </c>
      <c r="P32" s="1"/>
      <c r="Q32" s="1"/>
      <c r="R32" s="1"/>
      <c r="S32" s="1"/>
      <c r="T32" s="1"/>
      <c r="U32" s="3" t="s">
        <v>0</v>
      </c>
      <c r="V32" s="4" t="s">
        <v>1</v>
      </c>
      <c r="W32" s="5" t="s">
        <v>2</v>
      </c>
      <c r="X32" s="6" t="s">
        <v>3</v>
      </c>
      <c r="Y32" s="7" t="s">
        <v>4</v>
      </c>
      <c r="Z32" s="1"/>
      <c r="AA32" s="1"/>
      <c r="AB32" s="1"/>
      <c r="AC32" s="1"/>
      <c r="AD32" s="9" t="s">
        <v>6</v>
      </c>
      <c r="AE32" s="10" t="s">
        <v>7</v>
      </c>
      <c r="AF32" s="11"/>
      <c r="AG32" s="1"/>
      <c r="AH32" s="1"/>
    </row>
    <row r="33" spans="3:34">
      <c r="C33" s="61"/>
      <c r="D33">
        <f>A6+A17+A23</f>
        <v>0</v>
      </c>
      <c r="I33" s="12" t="s">
        <v>8</v>
      </c>
      <c r="J33" s="13">
        <f>U33</f>
        <v>-0.5</v>
      </c>
      <c r="K33" s="13">
        <f t="shared" ref="K33:N33" si="4">V33</f>
        <v>-0.5</v>
      </c>
      <c r="L33" s="13">
        <f t="shared" si="4"/>
        <v>-0.5</v>
      </c>
      <c r="M33" s="13">
        <f t="shared" si="4"/>
        <v>-0.5</v>
      </c>
      <c r="N33" s="81">
        <f t="shared" si="4"/>
        <v>-0.5</v>
      </c>
      <c r="O33" s="14">
        <v>34</v>
      </c>
      <c r="P33" s="1"/>
      <c r="Q33" s="1"/>
      <c r="R33" s="1"/>
      <c r="S33" s="1"/>
      <c r="T33" s="1"/>
      <c r="U33" s="15">
        <f>(U34-3)/6</f>
        <v>-0.5</v>
      </c>
      <c r="V33" s="15">
        <f>(V34-3)/6</f>
        <v>-0.5</v>
      </c>
      <c r="W33" s="15">
        <f>(W34-3)/6</f>
        <v>-0.5</v>
      </c>
      <c r="X33" s="15">
        <f>(X34-3)/6</f>
        <v>-0.5</v>
      </c>
      <c r="Y33" s="15">
        <f>(Y34-3)/6</f>
        <v>-0.5</v>
      </c>
      <c r="Z33" s="1"/>
      <c r="AA33" s="16" t="s">
        <v>9</v>
      </c>
      <c r="AB33" s="1"/>
      <c r="AC33" s="1"/>
      <c r="AD33" s="9" t="s">
        <v>10</v>
      </c>
      <c r="AE33" s="17" t="s">
        <v>11</v>
      </c>
      <c r="AF33" s="18"/>
      <c r="AG33" s="1"/>
      <c r="AH33" s="1"/>
    </row>
    <row r="34" spans="3:34">
      <c r="C34" s="62"/>
      <c r="D34">
        <f>A7+A16+A28</f>
        <v>0</v>
      </c>
      <c r="I34" s="12" t="s">
        <v>12</v>
      </c>
      <c r="J34" s="13">
        <f>(100%-((L33+M33)/2)-9.375%)*100/81.25</f>
        <v>1.7307692307692308</v>
      </c>
      <c r="K34" s="13">
        <f>(100%-((M33+N33)/2)-9.375%)*100/81.25</f>
        <v>1.7307692307692308</v>
      </c>
      <c r="L34" s="13">
        <f>(100%-((N33+J33)/2)-9.375%)*100/81.25</f>
        <v>1.7307692307692308</v>
      </c>
      <c r="M34" s="13">
        <f>(100%-((J33+K33)/2)-9.375%)*100/81.25</f>
        <v>1.7307692307692308</v>
      </c>
      <c r="N34" s="81">
        <f>(100%-((K33+L33)/2)-9.375%)*100/81.25</f>
        <v>1.7307692307692308</v>
      </c>
      <c r="O34" s="14">
        <v>31</v>
      </c>
      <c r="P34" s="1"/>
      <c r="Q34" s="1"/>
      <c r="R34" s="1"/>
      <c r="S34" s="1"/>
      <c r="T34" s="8">
        <f>SUM(U34:Y34)</f>
        <v>0</v>
      </c>
      <c r="U34" s="19">
        <f>D36</f>
        <v>0</v>
      </c>
      <c r="V34" s="19">
        <f>D34</f>
        <v>0</v>
      </c>
      <c r="W34" s="19">
        <f>D35</f>
        <v>0</v>
      </c>
      <c r="X34" s="19">
        <f>D37</f>
        <v>0</v>
      </c>
      <c r="Y34" s="19">
        <f>D33</f>
        <v>0</v>
      </c>
      <c r="Z34" s="1"/>
      <c r="AA34" s="20">
        <f>I32</f>
        <v>0</v>
      </c>
      <c r="AB34" s="21"/>
      <c r="AC34" s="21"/>
      <c r="AD34" s="22" t="s">
        <v>13</v>
      </c>
      <c r="AE34" s="17" t="s">
        <v>14</v>
      </c>
      <c r="AF34" s="23"/>
      <c r="AG34" s="1"/>
      <c r="AH34" s="1"/>
    </row>
    <row r="35" spans="3:34">
      <c r="C35" s="63"/>
      <c r="D35">
        <f>A8+A12+A21</f>
        <v>0</v>
      </c>
      <c r="I35" s="24" t="s">
        <v>15</v>
      </c>
      <c r="J35" s="25">
        <f>N45/100</f>
        <v>-1.1756756756756759</v>
      </c>
      <c r="K35" s="26">
        <f>N46/100</f>
        <v>-1.1756756756756759</v>
      </c>
      <c r="L35" s="26">
        <f>N47/100</f>
        <v>-1.1756756756756759</v>
      </c>
      <c r="M35" s="26">
        <f>N48/100</f>
        <v>-1.1756756756756759</v>
      </c>
      <c r="N35" s="82">
        <f>N49/100</f>
        <v>-1.1756756756756759</v>
      </c>
      <c r="O35" s="27">
        <f>J68</f>
        <v>4.4615384615384626</v>
      </c>
      <c r="S35" s="1"/>
      <c r="T35" s="1"/>
      <c r="U35" s="1"/>
      <c r="V35" s="28" t="s">
        <v>63</v>
      </c>
      <c r="W35" s="29"/>
      <c r="X35" s="30" t="s">
        <v>64</v>
      </c>
      <c r="Y35" s="31"/>
      <c r="Z35" s="1"/>
      <c r="AA35" s="1"/>
      <c r="AB35" s="1"/>
      <c r="AC35" s="1"/>
      <c r="AD35" s="9" t="s">
        <v>16</v>
      </c>
      <c r="AE35" s="17" t="s">
        <v>17</v>
      </c>
      <c r="AF35" s="32"/>
      <c r="AG35" s="1"/>
      <c r="AH35" s="1"/>
    </row>
    <row r="36" spans="3:34">
      <c r="C36" s="60"/>
      <c r="D36">
        <f>A13+A22+A26</f>
        <v>0</v>
      </c>
      <c r="I36" s="1"/>
      <c r="J36" s="33"/>
      <c r="K36" s="33"/>
      <c r="L36" s="33"/>
      <c r="M36" s="33"/>
      <c r="N36" s="33"/>
      <c r="O36" s="1"/>
      <c r="P36" s="1"/>
      <c r="Q36" s="1"/>
      <c r="R36" s="1"/>
      <c r="S36" s="1"/>
      <c r="T36" s="8"/>
      <c r="U36" s="1"/>
      <c r="V36" s="1"/>
      <c r="W36" s="1"/>
      <c r="X36" s="1"/>
      <c r="Y36" s="1"/>
      <c r="Z36" s="1"/>
      <c r="AA36" s="1"/>
      <c r="AB36" s="1"/>
      <c r="AC36" s="1"/>
      <c r="AD36" s="9" t="s">
        <v>18</v>
      </c>
      <c r="AE36" s="17" t="s">
        <v>19</v>
      </c>
      <c r="AF36" s="34"/>
      <c r="AG36" s="1"/>
      <c r="AH36" s="1"/>
    </row>
    <row r="37" spans="3:34">
      <c r="C37" s="65"/>
      <c r="D37">
        <f>A11+A18+A27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F37" s="1"/>
      <c r="AG37" s="1"/>
    </row>
    <row r="38" spans="3:34">
      <c r="I38" s="1"/>
      <c r="J38" s="1"/>
      <c r="K38" s="1"/>
      <c r="L38" s="1"/>
      <c r="M38" s="1"/>
      <c r="N38" s="1"/>
      <c r="P38" s="1"/>
      <c r="Q38" s="1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</row>
    <row r="39" spans="3:34" ht="18">
      <c r="I39" s="36"/>
      <c r="J39" s="36" t="s">
        <v>20</v>
      </c>
      <c r="K39" s="36"/>
      <c r="L39" s="36"/>
      <c r="M39" s="36"/>
      <c r="N39" s="36"/>
      <c r="P39" s="1"/>
      <c r="Q39" s="1"/>
      <c r="R39" s="35"/>
      <c r="S39" s="35"/>
      <c r="T39" s="35"/>
      <c r="U39" s="37" t="s">
        <v>21</v>
      </c>
      <c r="V39" s="1"/>
      <c r="W39" s="38">
        <f>O33</f>
        <v>34</v>
      </c>
      <c r="X39" s="35"/>
      <c r="Y39" s="39"/>
      <c r="Z39" s="40" t="s">
        <v>22</v>
      </c>
      <c r="AA39" s="41">
        <f>O35</f>
        <v>4.4615384615384626</v>
      </c>
      <c r="AB39" s="35"/>
      <c r="AC39" s="37" t="s">
        <v>23</v>
      </c>
      <c r="AD39" s="42">
        <f>O34</f>
        <v>31</v>
      </c>
      <c r="AE39" s="35"/>
      <c r="AF39" s="35"/>
    </row>
    <row r="40" spans="3:34">
      <c r="I40" s="36"/>
      <c r="J40" s="36" t="s">
        <v>24</v>
      </c>
      <c r="K40" s="36"/>
      <c r="L40" s="36"/>
      <c r="M40" s="36"/>
      <c r="N40" s="36"/>
      <c r="P40" s="1"/>
      <c r="Q40" s="1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3:34" ht="18">
      <c r="I41" s="36"/>
      <c r="J41" s="36" t="s">
        <v>25</v>
      </c>
      <c r="K41" s="36"/>
      <c r="L41" s="36"/>
      <c r="M41" s="36"/>
      <c r="N41" s="36"/>
      <c r="P41" s="1"/>
      <c r="Q41" s="1"/>
      <c r="R41" s="35"/>
      <c r="S41" s="35"/>
      <c r="T41" s="35"/>
      <c r="U41" s="35"/>
      <c r="V41" s="35"/>
      <c r="W41" s="35"/>
      <c r="X41" s="35"/>
      <c r="Y41" s="43"/>
      <c r="AB41" s="35"/>
      <c r="AD41" s="35"/>
      <c r="AE41" s="35"/>
      <c r="AF41" s="35"/>
    </row>
    <row r="42" spans="3:34">
      <c r="I42" s="36"/>
      <c r="J42" s="36" t="s">
        <v>26</v>
      </c>
      <c r="K42" s="36"/>
      <c r="L42" s="36"/>
      <c r="M42" s="36"/>
      <c r="N42" s="36"/>
      <c r="P42" s="1"/>
      <c r="Q42" s="1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3:34">
      <c r="I43" s="36"/>
      <c r="J43" s="36"/>
      <c r="K43" s="36"/>
      <c r="L43" s="36"/>
      <c r="M43" s="36"/>
      <c r="N43" s="36"/>
      <c r="P43" s="1"/>
      <c r="Q43" s="1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F43" s="35"/>
    </row>
    <row r="44" spans="3:34">
      <c r="I44" s="36"/>
      <c r="J44" s="36"/>
      <c r="K44" s="36" t="s">
        <v>27</v>
      </c>
      <c r="L44" s="36"/>
      <c r="M44" s="36" t="s">
        <v>28</v>
      </c>
      <c r="N44" s="44"/>
      <c r="P44" s="1"/>
      <c r="Q44" s="1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F44" s="35"/>
    </row>
    <row r="45" spans="3:34">
      <c r="I45" s="36"/>
      <c r="J45" s="3" t="s">
        <v>0</v>
      </c>
      <c r="K45" s="45">
        <f>K53-M53</f>
        <v>-13.384615384615385</v>
      </c>
      <c r="L45" s="45"/>
      <c r="M45" s="45">
        <f>1+MAX(K53,M53)</f>
        <v>11.384615384615385</v>
      </c>
      <c r="N45" s="46">
        <f>100*K45/M45</f>
        <v>-117.56756756756758</v>
      </c>
      <c r="P45" s="1"/>
      <c r="Q45" s="1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F45" s="35"/>
    </row>
    <row r="46" spans="3:34">
      <c r="I46" s="36"/>
      <c r="J46" s="4" t="s">
        <v>1</v>
      </c>
      <c r="K46" s="45">
        <f>K54-M54</f>
        <v>-13.384615384615385</v>
      </c>
      <c r="L46" s="45"/>
      <c r="M46" s="45">
        <f>1+MAX(K54,M54)</f>
        <v>11.384615384615385</v>
      </c>
      <c r="N46" s="46">
        <f>100*K46/M46</f>
        <v>-117.56756756756758</v>
      </c>
      <c r="P46" s="1"/>
      <c r="Q46" s="1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F46" s="35"/>
    </row>
    <row r="47" spans="3:34">
      <c r="I47" s="36"/>
      <c r="J47" s="5" t="s">
        <v>2</v>
      </c>
      <c r="K47" s="45">
        <f>K55-M55</f>
        <v>-13.384615384615385</v>
      </c>
      <c r="L47" s="45"/>
      <c r="M47" s="45">
        <f>1+MAX(K55,M55)</f>
        <v>11.384615384615385</v>
      </c>
      <c r="N47" s="46">
        <f>100*K47/M47</f>
        <v>-117.56756756756758</v>
      </c>
      <c r="O47" s="36"/>
      <c r="P47" s="1"/>
      <c r="Q47" s="1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F47" s="35"/>
    </row>
    <row r="48" spans="3:34">
      <c r="I48" s="36"/>
      <c r="J48" s="6" t="s">
        <v>3</v>
      </c>
      <c r="K48" s="45">
        <f>K56-M56</f>
        <v>-13.384615384615385</v>
      </c>
      <c r="L48" s="45"/>
      <c r="M48" s="45">
        <f>1+MAX(K56,M56)</f>
        <v>11.384615384615385</v>
      </c>
      <c r="N48" s="46">
        <f>100*K48/M48</f>
        <v>-117.56756756756758</v>
      </c>
      <c r="O48" s="36"/>
      <c r="P48" s="1"/>
      <c r="Q48" s="1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F48" s="35"/>
    </row>
    <row r="49" spans="9:32" ht="6" customHeight="1">
      <c r="I49" s="36"/>
      <c r="J49" s="7" t="s">
        <v>4</v>
      </c>
      <c r="K49" s="45">
        <f>K57-M57</f>
        <v>-13.384615384615385</v>
      </c>
      <c r="L49" s="45"/>
      <c r="M49" s="45">
        <f t="shared" ref="M49" si="5">1+MAX(K57,M57)</f>
        <v>11.384615384615385</v>
      </c>
      <c r="N49" s="46">
        <f>100*K49/M49</f>
        <v>-117.56756756756758</v>
      </c>
      <c r="O49" s="36"/>
      <c r="P49" s="1"/>
      <c r="Q49" s="1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F49" s="35"/>
    </row>
    <row r="50" spans="9:32" ht="4.5" customHeight="1">
      <c r="I50" s="36"/>
      <c r="J50" s="36"/>
      <c r="K50" s="36"/>
      <c r="L50" s="36"/>
      <c r="M50" s="36"/>
      <c r="N50" s="36"/>
      <c r="O50" s="36"/>
      <c r="P50" s="1"/>
      <c r="Q50" s="1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F50" s="35"/>
    </row>
    <row r="51" spans="9:32">
      <c r="I51" s="36"/>
      <c r="J51" s="44" t="s">
        <v>29</v>
      </c>
      <c r="K51" s="36"/>
      <c r="L51" s="36"/>
      <c r="M51" s="47"/>
      <c r="N51" s="36"/>
      <c r="O51" s="36"/>
      <c r="P51" s="1"/>
      <c r="Q51" s="1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F51" s="35"/>
    </row>
    <row r="52" spans="9:32" ht="15.75">
      <c r="I52" s="36"/>
      <c r="J52" s="36"/>
      <c r="K52" s="48" t="s">
        <v>30</v>
      </c>
      <c r="L52" s="48"/>
      <c r="M52" s="48" t="s">
        <v>31</v>
      </c>
      <c r="O52" s="49"/>
      <c r="P52" s="1"/>
      <c r="Q52" s="1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F52" s="35"/>
    </row>
    <row r="53" spans="9:32">
      <c r="I53" s="36"/>
      <c r="J53" s="3" t="s">
        <v>0</v>
      </c>
      <c r="K53" s="50">
        <f>J33*6</f>
        <v>-3</v>
      </c>
      <c r="L53" s="50"/>
      <c r="M53" s="51">
        <f>J34*6</f>
        <v>10.384615384615385</v>
      </c>
      <c r="N53" s="36"/>
      <c r="O53" s="36"/>
      <c r="P53" s="1"/>
      <c r="Q53" s="1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F53" s="35"/>
    </row>
    <row r="54" spans="9:32" ht="3" customHeight="1">
      <c r="I54" s="36"/>
      <c r="J54" s="4" t="s">
        <v>1</v>
      </c>
      <c r="K54" s="50">
        <f>K33*6</f>
        <v>-3</v>
      </c>
      <c r="L54" s="50"/>
      <c r="M54" s="51">
        <f>K34*6</f>
        <v>10.384615384615385</v>
      </c>
      <c r="N54" s="36"/>
      <c r="O54" s="36"/>
      <c r="P54" s="1"/>
      <c r="Q54" s="1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F54" s="35"/>
    </row>
    <row r="55" spans="9:32">
      <c r="I55" s="36"/>
      <c r="J55" s="5" t="s">
        <v>2</v>
      </c>
      <c r="K55" s="50">
        <f>L33*6</f>
        <v>-3</v>
      </c>
      <c r="L55" s="50"/>
      <c r="M55" s="51">
        <f>L34*6</f>
        <v>10.384615384615385</v>
      </c>
      <c r="N55" s="36"/>
      <c r="O55" s="36"/>
      <c r="P55" s="1"/>
      <c r="Q55" s="1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9:32">
      <c r="I56" s="36"/>
      <c r="J56" s="6" t="s">
        <v>3</v>
      </c>
      <c r="K56" s="50">
        <f>M33*6</f>
        <v>-3</v>
      </c>
      <c r="L56" s="50"/>
      <c r="M56" s="51">
        <f>M34*6</f>
        <v>10.384615384615385</v>
      </c>
      <c r="N56" s="36"/>
      <c r="O56" s="36"/>
      <c r="P56" s="1"/>
      <c r="Q56" s="1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9:32">
      <c r="I57" s="44"/>
      <c r="J57" s="7" t="s">
        <v>4</v>
      </c>
      <c r="K57" s="50">
        <f>N33*6</f>
        <v>-3</v>
      </c>
      <c r="L57" s="50"/>
      <c r="M57" s="51">
        <f>N34*6</f>
        <v>10.384615384615385</v>
      </c>
      <c r="N57" s="36"/>
      <c r="O57" s="36"/>
      <c r="P57" s="1"/>
      <c r="Q57" s="1"/>
      <c r="R57" s="35"/>
      <c r="S57" s="1"/>
      <c r="T57" s="1"/>
      <c r="U57" s="1"/>
      <c r="V57" s="1"/>
      <c r="W57" s="1"/>
      <c r="X57" s="35"/>
      <c r="Y57" s="35"/>
      <c r="Z57" s="35"/>
      <c r="AA57" s="35"/>
      <c r="AB57" s="35"/>
      <c r="AC57" s="35"/>
      <c r="AD57" s="35"/>
      <c r="AE57" s="35"/>
      <c r="AF57" s="35"/>
    </row>
    <row r="58" spans="9:32" ht="2.25" customHeight="1">
      <c r="I58" s="52"/>
      <c r="J58" s="52" t="s">
        <v>32</v>
      </c>
      <c r="K58" s="53">
        <f>SUM(K53:K57)</f>
        <v>-15</v>
      </c>
      <c r="L58" s="53"/>
      <c r="M58" s="54">
        <f>SUM(M53:M57)</f>
        <v>51.923076923076927</v>
      </c>
      <c r="N58" s="36" t="s">
        <v>33</v>
      </c>
      <c r="O58" s="36"/>
      <c r="P58" s="1"/>
      <c r="Q58" s="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9:32">
      <c r="I59" s="36"/>
      <c r="J59" s="36"/>
      <c r="K59" s="36"/>
      <c r="L59" s="36"/>
      <c r="M59" s="36"/>
      <c r="N59" s="36"/>
      <c r="O59" s="36"/>
      <c r="P59" s="1"/>
      <c r="Q59" s="1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9:32">
      <c r="I60" s="36"/>
      <c r="J60" s="36" t="s">
        <v>34</v>
      </c>
      <c r="K60" s="36"/>
      <c r="L60" s="36"/>
      <c r="M60" s="36"/>
      <c r="N60" s="36"/>
      <c r="O60" s="36"/>
      <c r="P60" s="1"/>
      <c r="Q60" s="1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9:32">
      <c r="I61" s="36"/>
      <c r="J61" s="36" t="s">
        <v>35</v>
      </c>
      <c r="K61" s="36"/>
      <c r="L61" s="36"/>
      <c r="M61" s="36"/>
      <c r="N61" s="36"/>
      <c r="O61" s="36"/>
      <c r="P61" s="1"/>
      <c r="Q61" s="1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9:32" ht="2.25" customHeight="1">
      <c r="I62" s="36"/>
      <c r="J62" s="36" t="s">
        <v>36</v>
      </c>
      <c r="K62" s="36"/>
      <c r="L62" s="36"/>
      <c r="M62" s="36"/>
      <c r="N62" s="36"/>
      <c r="O62" s="36"/>
      <c r="P62" s="1"/>
      <c r="Q62" s="1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9:32">
      <c r="I63" s="36"/>
      <c r="J63" s="36" t="s">
        <v>37</v>
      </c>
      <c r="K63" s="36"/>
      <c r="L63" s="36"/>
      <c r="M63" s="36"/>
      <c r="N63" s="36"/>
      <c r="O63" s="36"/>
      <c r="P63" s="1"/>
      <c r="Q63" s="1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9:32">
      <c r="I64" s="36"/>
      <c r="J64" s="36"/>
      <c r="K64" s="36"/>
      <c r="L64" s="36"/>
      <c r="M64" s="36"/>
      <c r="N64" s="36"/>
      <c r="O64" s="36"/>
      <c r="P64" s="1"/>
      <c r="Q64" s="1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9:32">
      <c r="I65" s="36"/>
      <c r="J65" s="44" t="s">
        <v>38</v>
      </c>
      <c r="K65" s="36"/>
      <c r="L65" s="36"/>
      <c r="M65" s="36"/>
      <c r="N65" s="36"/>
      <c r="O65" s="36"/>
      <c r="P65" s="1"/>
      <c r="Q65" s="1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9:32" ht="1.5" customHeight="1">
      <c r="I66" s="55" t="s">
        <v>27</v>
      </c>
      <c r="J66" s="54">
        <f>K58-M58</f>
        <v>-66.923076923076934</v>
      </c>
      <c r="K66" s="36"/>
      <c r="L66" s="36"/>
      <c r="M66" s="36"/>
      <c r="N66" s="36"/>
      <c r="O66" s="36"/>
      <c r="P66" s="1"/>
      <c r="Q66" s="1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9:32">
      <c r="I67" s="55" t="s">
        <v>28</v>
      </c>
      <c r="J67" s="54">
        <f>MIN(K58,M58)</f>
        <v>-15</v>
      </c>
      <c r="K67" s="36"/>
      <c r="L67" s="36"/>
      <c r="M67" s="36"/>
      <c r="N67" s="36"/>
      <c r="O67" s="36"/>
      <c r="P67" s="1"/>
      <c r="Q67" s="1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9:32">
      <c r="I68" s="55" t="s">
        <v>39</v>
      </c>
      <c r="J68" s="56">
        <f>(J66/J67)</f>
        <v>4.4615384615384626</v>
      </c>
      <c r="K68" s="36"/>
      <c r="L68" s="36"/>
      <c r="M68" s="36"/>
      <c r="N68" s="36"/>
      <c r="O68" s="36"/>
      <c r="P68" s="1"/>
      <c r="Q68" s="1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9:32">
      <c r="I69" s="36"/>
      <c r="J69" s="36"/>
      <c r="K69" s="36"/>
      <c r="L69" s="36"/>
      <c r="M69" s="36"/>
      <c r="N69" s="36"/>
      <c r="O69" s="36"/>
      <c r="P69" s="1"/>
      <c r="Q69" s="1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9:32">
      <c r="I70" s="36"/>
      <c r="J70" s="36"/>
      <c r="K70" s="36"/>
      <c r="L70" s="36"/>
      <c r="M70" s="36"/>
      <c r="N70" s="36"/>
      <c r="O70" s="3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9:32">
      <c r="I71" s="36"/>
      <c r="J71" s="36"/>
      <c r="K71" s="36"/>
      <c r="L71" s="36"/>
      <c r="M71" s="36"/>
      <c r="N71" s="36"/>
      <c r="O71" s="3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9:32">
      <c r="I72" s="36"/>
      <c r="J72" s="36"/>
      <c r="K72" s="36"/>
      <c r="L72" s="36"/>
      <c r="M72" s="36"/>
      <c r="N72" s="36"/>
      <c r="O72" s="3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</sheetData>
  <sheetProtection password="E0BD" sheet="1" objects="1" scenarios="1"/>
  <conditionalFormatting sqref="B6:B8">
    <cfRule type="duplicateValues" dxfId="30" priority="49"/>
  </conditionalFormatting>
  <conditionalFormatting sqref="C6:C8">
    <cfRule type="duplicateValues" dxfId="29" priority="50"/>
  </conditionalFormatting>
  <conditionalFormatting sqref="D6:D8">
    <cfRule type="duplicateValues" dxfId="28" priority="51"/>
  </conditionalFormatting>
  <conditionalFormatting sqref="B11:B13">
    <cfRule type="duplicateValues" dxfId="27" priority="54"/>
  </conditionalFormatting>
  <conditionalFormatting sqref="C11:C13">
    <cfRule type="duplicateValues" dxfId="26" priority="55"/>
  </conditionalFormatting>
  <conditionalFormatting sqref="D11:D13">
    <cfRule type="duplicateValues" dxfId="25" priority="56"/>
  </conditionalFormatting>
  <conditionalFormatting sqref="B16:B18">
    <cfRule type="duplicateValues" dxfId="24" priority="59"/>
  </conditionalFormatting>
  <conditionalFormatting sqref="C16:C18">
    <cfRule type="duplicateValues" dxfId="23" priority="60"/>
  </conditionalFormatting>
  <conditionalFormatting sqref="D16:D18">
    <cfRule type="duplicateValues" dxfId="22" priority="61"/>
  </conditionalFormatting>
  <conditionalFormatting sqref="B21:B23">
    <cfRule type="duplicateValues" dxfId="21" priority="64"/>
  </conditionalFormatting>
  <conditionalFormatting sqref="C21:C23">
    <cfRule type="duplicateValues" dxfId="20" priority="65"/>
  </conditionalFormatting>
  <conditionalFormatting sqref="D21:D23">
    <cfRule type="duplicateValues" dxfId="19" priority="66"/>
  </conditionalFormatting>
  <conditionalFormatting sqref="B26:B28">
    <cfRule type="duplicateValues" dxfId="18" priority="69"/>
  </conditionalFormatting>
  <conditionalFormatting sqref="C26:C28">
    <cfRule type="duplicateValues" dxfId="17" priority="70"/>
  </conditionalFormatting>
  <conditionalFormatting sqref="D26:D28">
    <cfRule type="duplicateValues" dxfId="16" priority="71"/>
  </conditionalFormatting>
  <conditionalFormatting sqref="B6:D6">
    <cfRule type="duplicateValues" dxfId="15" priority="118"/>
  </conditionalFormatting>
  <conditionalFormatting sqref="B7:D7">
    <cfRule type="duplicateValues" dxfId="14" priority="119"/>
  </conditionalFormatting>
  <conditionalFormatting sqref="B8:D8">
    <cfRule type="duplicateValues" dxfId="13" priority="120"/>
  </conditionalFormatting>
  <conditionalFormatting sqref="B11:D11">
    <cfRule type="duplicateValues" dxfId="12" priority="121"/>
  </conditionalFormatting>
  <conditionalFormatting sqref="B12:D12">
    <cfRule type="duplicateValues" dxfId="11" priority="122"/>
  </conditionalFormatting>
  <conditionalFormatting sqref="B13:D13">
    <cfRule type="duplicateValues" dxfId="10" priority="123"/>
  </conditionalFormatting>
  <conditionalFormatting sqref="B16:D16">
    <cfRule type="duplicateValues" dxfId="9" priority="124"/>
  </conditionalFormatting>
  <conditionalFormatting sqref="B17:D17">
    <cfRule type="duplicateValues" dxfId="8" priority="125"/>
  </conditionalFormatting>
  <conditionalFormatting sqref="B18:D18">
    <cfRule type="duplicateValues" dxfId="7" priority="126"/>
  </conditionalFormatting>
  <conditionalFormatting sqref="B21:D21">
    <cfRule type="duplicateValues" dxfId="6" priority="127"/>
  </conditionalFormatting>
  <conditionalFormatting sqref="B22:D22">
    <cfRule type="duplicateValues" dxfId="5" priority="128"/>
  </conditionalFormatting>
  <conditionalFormatting sqref="B23:D23">
    <cfRule type="duplicateValues" dxfId="4" priority="129"/>
  </conditionalFormatting>
  <conditionalFormatting sqref="B26:D26">
    <cfRule type="duplicateValues" dxfId="3" priority="130"/>
  </conditionalFormatting>
  <conditionalFormatting sqref="B27:D27">
    <cfRule type="duplicateValues" dxfId="2" priority="131"/>
  </conditionalFormatting>
  <conditionalFormatting sqref="B28:D28">
    <cfRule type="duplicateValues" dxfId="1" priority="132"/>
  </conditionalFormatting>
  <conditionalFormatting sqref="J33:N34 U33:Y33">
    <cfRule type="cellIs" dxfId="0" priority="1" operator="greaterThan">
      <formula>0.5</formula>
    </cfRule>
  </conditionalFormatting>
  <pageMargins left="0.13" right="0.13" top="0.23" bottom="0.56000000000000005" header="0.16" footer="0.5600000000000000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8"/>
  <sheetViews>
    <sheetView workbookViewId="0"/>
  </sheetViews>
  <sheetFormatPr defaultRowHeight="12.75"/>
  <cols>
    <col min="1" max="1" width="2.85546875" customWidth="1"/>
    <col min="3" max="7" width="6.7109375" customWidth="1"/>
  </cols>
  <sheetData>
    <row r="1" spans="1:3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>
      <c r="A2" s="1"/>
      <c r="B2" s="66"/>
      <c r="C2" s="1"/>
      <c r="D2" s="83" t="s">
        <v>66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1"/>
      <c r="B3" s="66"/>
      <c r="C3" s="6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"/>
      <c r="B4" s="66"/>
      <c r="C4" s="6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>
      <c r="A5" s="1"/>
      <c r="B5" s="66"/>
      <c r="C5" s="6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>
      <c r="A6" s="1"/>
      <c r="B6" s="66"/>
      <c r="C6" s="6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>
      <c r="A7" s="1"/>
      <c r="B7" s="66"/>
      <c r="C7" s="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>
      <c r="A8" s="1"/>
      <c r="B8" s="66"/>
      <c r="C8" s="6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>
      <c r="A9" s="1"/>
      <c r="B9" s="66"/>
      <c r="C9" s="6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>
      <c r="A10" s="1"/>
      <c r="B10" s="66"/>
      <c r="C10" s="6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>
      <c r="A11" s="1"/>
      <c r="B11" s="66"/>
      <c r="C11" s="6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>
      <c r="A12" s="1"/>
      <c r="B12" s="66"/>
      <c r="C12" s="6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>
      <c r="A13" s="1"/>
      <c r="B13" s="66"/>
      <c r="C13" s="6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>
      <c r="A14" s="1"/>
      <c r="B14" s="66"/>
      <c r="C14" s="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>
      <c r="A15" s="1"/>
      <c r="B15" s="66"/>
      <c r="C15" s="6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>
      <c r="A16" s="1"/>
      <c r="B16" s="6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>
      <c r="A17" s="1"/>
      <c r="B17" s="66"/>
      <c r="C17" s="6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>
      <c r="A18" s="1"/>
      <c r="B18" s="66"/>
      <c r="C18" s="6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>
      <c r="A19" s="1"/>
      <c r="B19" s="66"/>
      <c r="C19" s="3" t="s">
        <v>0</v>
      </c>
      <c r="D19" s="4" t="s">
        <v>1</v>
      </c>
      <c r="E19" s="5" t="s">
        <v>2</v>
      </c>
      <c r="F19" s="6" t="s">
        <v>3</v>
      </c>
      <c r="G19" s="7" t="s">
        <v>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>
      <c r="A20" s="1"/>
      <c r="B20" s="66"/>
      <c r="C20" s="6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>
      <c r="A21" s="1"/>
      <c r="B21" s="92" t="s">
        <v>67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</sheetData>
  <sheetProtection password="E0BD" sheet="1" objects="1" scenarios="1"/>
  <hyperlinks>
    <hyperlink ref="B2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competenties scoren</vt:lpstr>
      <vt:lpstr>grafiek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FransMuijzers</dc:creator>
  <cp:lastModifiedBy>FransMuijzers</cp:lastModifiedBy>
  <dcterms:created xsi:type="dcterms:W3CDTF">2020-02-14T17:04:35Z</dcterms:created>
  <dcterms:modified xsi:type="dcterms:W3CDTF">2020-02-16T21:46:07Z</dcterms:modified>
</cp:coreProperties>
</file>